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st Detail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Quantity Basis" sheetId="4" state="visible" r:id="rId4"/>
    <sheet xmlns:r="http://schemas.openxmlformats.org/officeDocument/2006/relationships" name="Slab Calculations" sheetId="5" state="visible" r:id="rId5"/>
    <sheet xmlns:r="http://schemas.openxmlformats.org/officeDocument/2006/relationships" name="RFI Log" sheetId="6" state="visible" r:id="rId6"/>
    <sheet xmlns:r="http://schemas.openxmlformats.org/officeDocument/2006/relationships" name="Allowances &amp; Alternates" sheetId="7" state="visible" r:id="rId7"/>
  </sheets>
  <definedNames>
    <definedName name="_xlnm._FilterDatabase" localSheetId="0" hidden="1">'Read Me'!$A$1:$A$12</definedName>
    <definedName name="_xlnm.Print_Titles" localSheetId="0">'Read Me'!$1:$1</definedName>
    <definedName name="_xlnm._FilterDatabase" localSheetId="1" hidden="1">'Cost Detail'!$A$1:$J$33</definedName>
    <definedName name="_xlnm.Print_Titles" localSheetId="1">'Cost Detail'!$1:$1</definedName>
    <definedName name="_xlnm._FilterDatabase" localSheetId="2" hidden="1">'Summary'!$A$1:$B$19</definedName>
    <definedName name="_xlnm.Print_Titles" localSheetId="2">'Summary'!$1:$1</definedName>
    <definedName name="_xlnm._FilterDatabase" localSheetId="3" hidden="1">'Quantity Basis'!$A$1:$C$13</definedName>
    <definedName name="_xlnm.Print_Titles" localSheetId="3">'Quantity Basis'!$1:$1</definedName>
    <definedName name="_xlnm._FilterDatabase" localSheetId="4" hidden="1">'Slab Calculations'!$A$1:$G$3</definedName>
    <definedName name="_xlnm.Print_Titles" localSheetId="4">'Slab Calculations'!$1:$1</definedName>
    <definedName name="_xlnm._FilterDatabase" localSheetId="5" hidden="1">'RFI Log'!$A$1:$D$11</definedName>
    <definedName name="_xlnm.Print_Titles" localSheetId="5">'RFI Log'!$1:$1</definedName>
    <definedName name="_xlnm._FilterDatabase" localSheetId="6" hidden="1">'Allowances &amp; Alternates'!$A$1:$C$10</definedName>
    <definedName name="_xlnm.Print_Titles" localSheetId="6">'Allowances &amp; Alternates'!$1:$1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192D3B"/>
      <sz val="11"/>
    </font>
    <font>
      <color rgb="001768A3"/>
    </font>
  </fonts>
  <fills count="4">
    <fill>
      <patternFill/>
    </fill>
    <fill>
      <patternFill patternType="gray125"/>
    </fill>
    <fill>
      <patternFill patternType="solid">
        <fgColor rgb="00192D3B"/>
      </patternFill>
    </fill>
    <fill>
      <patternFill patternType="solid">
        <fgColor rgb="00EDF6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164" fontId="3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9" fontId="3" fillId="0" borderId="0" applyAlignment="1" pivotButton="0" quotePrefix="0" xfId="0">
      <alignment vertical="top" wrapText="1"/>
    </xf>
    <xf numFmtId="9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PLAN TO PRICE ESTIMATING / BR-10</t>
        </is>
      </c>
    </row>
    <row r="2" ht="42" customHeight="1">
      <c r="A2" s="2" t="inlineStr">
        <is>
          <t>PUBLIC DEMONSTRATION - NOT A LIVE BID</t>
        </is>
      </c>
    </row>
    <row r="3" ht="42" customHeight="1">
      <c r="A3" s="2" t="inlineStr">
        <is>
          <t>All prices are invented USD inputs; no current-market or vendor validation.</t>
        </is>
      </c>
    </row>
    <row r="4" ht="42" customHeight="1">
      <c r="A4" s="2" t="inlineStr">
        <is>
          <t>Blue inputs are editable. A = allowance; D = derived quantity with fictional rate.</t>
        </is>
      </c>
    </row>
    <row r="5" ht="42" customHeight="1">
      <c r="A5" s="2" t="inlineStr">
        <is>
          <t>32 cost lines. Most are lump-sum allowances, not measured takeoffs.</t>
        </is>
      </c>
    </row>
    <row r="6" ht="42" customHeight="1">
      <c r="A6" s="2" t="inlineStr">
        <is>
          <t>Source: 10-sheet architectural set dated 6 September 2019, Client Review.</t>
        </is>
      </c>
    </row>
    <row r="7" ht="42" customHeight="1">
      <c r="A7" s="2" t="inlineStr">
        <is>
          <t>Prepared 5 October 2026. Identifying project details omitted.</t>
        </is>
      </c>
    </row>
    <row r="8" ht="42" customHeight="1">
      <c r="A8" s="2" t="inlineStr">
        <is>
          <t>Rates: material/labor/equipment/subcontract per unit. Total = quantity x sum of rates.</t>
        </is>
      </c>
    </row>
    <row r="9" ht="42" customHeight="1">
      <c r="A9" s="2" t="inlineStr">
        <is>
          <t>No separate tax calculation; confirm actual treatment. Contingency 5%; markup 20%.</t>
        </is>
      </c>
    </row>
    <row r="10" ht="42" customHeight="1">
      <c r="A10" s="2" t="inlineStr">
        <is>
          <t>Markup is applied to direct cost plus contingency; it is not gross margin.</t>
        </is>
      </c>
    </row>
    <row r="11" ht="42" customHeight="1">
      <c r="A11" s="2" t="inlineStr">
        <is>
          <t>Review all RFIs and complete procurement takeoffs before issuing a real bid.</t>
        </is>
      </c>
    </row>
    <row r="12" ht="42" customHeight="1">
      <c r="A12" s="2" t="inlineStr">
        <is>
          <t>Workbook formulas recalculate in Excel or compatible spreadsheet software.</t>
        </is>
      </c>
    </row>
  </sheetData>
  <autoFilter ref="A1:A12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65" customWidth="1" min="10" max="10"/>
  </cols>
  <sheetData>
    <row r="1">
      <c r="A1" s="1" t="inlineStr">
        <is>
          <t>Trade</t>
        </is>
      </c>
      <c r="B1" s="1" t="inlineStr">
        <is>
          <t>Scope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Material / unit</t>
        </is>
      </c>
      <c r="F1" s="1" t="inlineStr">
        <is>
          <t>Labor / unit</t>
        </is>
      </c>
      <c r="G1" s="1" t="inlineStr">
        <is>
          <t>Equipment / unit</t>
        </is>
      </c>
      <c r="H1" s="1" t="inlineStr">
        <is>
          <t>Subcontract / unit</t>
        </is>
      </c>
      <c r="I1" s="1" t="inlineStr">
        <is>
          <t>Direct total</t>
        </is>
      </c>
      <c r="J1" s="1" t="inlineStr">
        <is>
          <t>Basis / source</t>
        </is>
      </c>
    </row>
    <row r="2" ht="42" customHeight="1">
      <c r="A2" s="2" t="inlineStr">
        <is>
          <t>General</t>
        </is>
      </c>
      <c r="B2" s="2" t="inlineStr">
        <is>
          <t>Supervision, coordination and temporary facilities</t>
        </is>
      </c>
      <c r="C2" s="3" t="n">
        <v>1</v>
      </c>
      <c r="D2" s="2" t="inlineStr">
        <is>
          <t>LS</t>
        </is>
      </c>
      <c r="E2" s="4" t="n">
        <v>750</v>
      </c>
      <c r="F2" s="4" t="n">
        <v>9000</v>
      </c>
      <c r="G2" s="4" t="n">
        <v>2250</v>
      </c>
      <c r="H2" s="4" t="n">
        <v>0</v>
      </c>
      <c r="I2" s="5">
        <f>C2*SUM(E2:H2)</f>
        <v/>
      </c>
      <c r="J2" s="2" t="inlineStr">
        <is>
          <t>A; T1 general notes</t>
        </is>
      </c>
    </row>
    <row r="3" ht="42" customHeight="1">
      <c r="A3" s="2" t="inlineStr">
        <is>
          <t>General</t>
        </is>
      </c>
      <c r="B3" s="2" t="inlineStr">
        <is>
          <t>Permit, survey and testing allowance</t>
        </is>
      </c>
      <c r="C3" s="3" t="n">
        <v>1</v>
      </c>
      <c r="D3" s="2" t="inlineStr">
        <is>
          <t>LS</t>
        </is>
      </c>
      <c r="E3" s="4" t="n">
        <v>0</v>
      </c>
      <c r="F3" s="4" t="n">
        <v>0</v>
      </c>
      <c r="G3" s="4" t="n">
        <v>0</v>
      </c>
      <c r="H3" s="4" t="n">
        <v>4250</v>
      </c>
      <c r="I3" s="5">
        <f>C3*SUM(E3:H3)</f>
        <v/>
      </c>
      <c r="J3" s="2" t="inlineStr">
        <is>
          <t>A; T1; fees and scope unverified</t>
        </is>
      </c>
    </row>
    <row r="4" ht="42" customHeight="1">
      <c r="A4" s="2" t="inlineStr">
        <is>
          <t>Demolition</t>
        </is>
      </c>
      <c r="B4" s="2" t="inlineStr">
        <is>
          <t>Protection, selective removals, shoring and disposal</t>
        </is>
      </c>
      <c r="C4" s="3" t="n">
        <v>1</v>
      </c>
      <c r="D4" s="2" t="inlineStr">
        <is>
          <t>LS</t>
        </is>
      </c>
      <c r="E4" s="4" t="n">
        <v>1250</v>
      </c>
      <c r="F4" s="4" t="n">
        <v>11000</v>
      </c>
      <c r="G4" s="4" t="n">
        <v>4750</v>
      </c>
      <c r="H4" s="4" t="n">
        <v>0</v>
      </c>
      <c r="I4" s="5">
        <f>C4*SUM(E4:H4)</f>
        <v/>
      </c>
      <c r="J4" s="2" t="inlineStr">
        <is>
          <t>A; E1; temporary design pending</t>
        </is>
      </c>
    </row>
    <row r="5" ht="42" customHeight="1">
      <c r="A5" s="2" t="inlineStr">
        <is>
          <t>Site</t>
        </is>
      </c>
      <c r="B5" s="2" t="inlineStr">
        <is>
          <t>Excavation, backfill and rough grading</t>
        </is>
      </c>
      <c r="C5" s="3" t="n">
        <v>1</v>
      </c>
      <c r="D5" s="2" t="inlineStr">
        <is>
          <t>LS</t>
        </is>
      </c>
      <c r="E5" s="4" t="n">
        <v>1500</v>
      </c>
      <c r="F5" s="4" t="n">
        <v>4250</v>
      </c>
      <c r="G5" s="4" t="n">
        <v>5500</v>
      </c>
      <c r="H5" s="4" t="n">
        <v>0</v>
      </c>
      <c r="I5" s="5">
        <f>C5*SUM(E5:H5)</f>
        <v/>
      </c>
      <c r="J5" s="2" t="inlineStr">
        <is>
          <t>A; T1/A1; civil plans absent</t>
        </is>
      </c>
    </row>
    <row r="6" ht="42" customHeight="1">
      <c r="A6" s="2" t="inlineStr">
        <is>
          <t>Site</t>
        </is>
      </c>
      <c r="B6" s="2" t="inlineStr">
        <is>
          <t>Storm drainage and utility modifications</t>
        </is>
      </c>
      <c r="C6" s="3" t="n">
        <v>1</v>
      </c>
      <c r="D6" s="2" t="inlineStr">
        <is>
          <t>LS</t>
        </is>
      </c>
      <c r="E6" s="4" t="n">
        <v>3500</v>
      </c>
      <c r="F6" s="4" t="n">
        <v>2500</v>
      </c>
      <c r="G6" s="4" t="n">
        <v>1000</v>
      </c>
      <c r="H6" s="4" t="n">
        <v>0</v>
      </c>
      <c r="I6" s="5">
        <f>C6*SUM(E6:H6)</f>
        <v/>
      </c>
      <c r="J6" s="2" t="inlineStr">
        <is>
          <t>A; T1/A1; sanitary connection unresolved</t>
        </is>
      </c>
    </row>
    <row r="7" ht="42" customHeight="1">
      <c r="A7" s="2" t="inlineStr">
        <is>
          <t>Site</t>
        </is>
      </c>
      <c r="B7" s="2" t="inlineStr">
        <is>
          <t>Walks, driveway, patio and landscape restoration</t>
        </is>
      </c>
      <c r="C7" s="3" t="n">
        <v>1</v>
      </c>
      <c r="D7" s="2" t="inlineStr">
        <is>
          <t>LS</t>
        </is>
      </c>
      <c r="E7" s="4" t="n">
        <v>4500</v>
      </c>
      <c r="F7" s="4" t="n">
        <v>4750</v>
      </c>
      <c r="G7" s="4" t="n">
        <v>1750</v>
      </c>
      <c r="H7" s="4" t="n">
        <v>0</v>
      </c>
      <c r="I7" s="5">
        <f>C7*SUM(E7:H7)</f>
        <v/>
      </c>
      <c r="J7" s="2" t="inlineStr">
        <is>
          <t>A; T1/E1; civil extent pending</t>
        </is>
      </c>
    </row>
    <row r="8" ht="42" customHeight="1">
      <c r="A8" s="2" t="inlineStr">
        <is>
          <t>Foundation</t>
        </is>
      </c>
      <c r="B8" s="2" t="inlineStr">
        <is>
          <t>Footings, masonry, reinforcement and dampproofing</t>
        </is>
      </c>
      <c r="C8" s="3" t="n">
        <v>1</v>
      </c>
      <c r="D8" s="2" t="inlineStr">
        <is>
          <t>LS</t>
        </is>
      </c>
      <c r="E8" s="4" t="n">
        <v>7750</v>
      </c>
      <c r="F8" s="4" t="n">
        <v>9750</v>
      </c>
      <c r="G8" s="4" t="n">
        <v>1250</v>
      </c>
      <c r="H8" s="4" t="n">
        <v>0</v>
      </c>
      <c r="I8" s="5">
        <f>C8*SUM(E8:H8)</f>
        <v/>
      </c>
      <c r="J8" s="2" t="inlineStr">
        <is>
          <t>A; A1/A6; no detailed wall takeoff</t>
        </is>
      </c>
    </row>
    <row r="9" ht="42" customHeight="1">
      <c r="A9" s="2" t="inlineStr">
        <is>
          <t>Foundation</t>
        </is>
      </c>
      <c r="B9" s="2" t="inlineStr">
        <is>
          <t>Crawlspace slab concrete supply</t>
        </is>
      </c>
      <c r="C9" s="2">
        <f>'Slab Calculations'!F2</f>
        <v/>
      </c>
      <c r="D9" s="2" t="inlineStr">
        <is>
          <t>CY</t>
        </is>
      </c>
      <c r="E9" s="4" t="n">
        <v>100</v>
      </c>
      <c r="F9" s="4" t="n">
        <v>0</v>
      </c>
      <c r="G9" s="4" t="n">
        <v>0</v>
      </c>
      <c r="H9" s="4" t="n">
        <v>0</v>
      </c>
      <c r="I9" s="5">
        <f>C9*SUM(E9:H9)</f>
        <v/>
      </c>
      <c r="J9" s="2" t="inlineStr">
        <is>
          <t>D; 516 SF x 3 in / 27 + 10%; gross-area proxy</t>
        </is>
      </c>
    </row>
    <row r="10" ht="42" customHeight="1">
      <c r="A10" s="2" t="inlineStr">
        <is>
          <t>Foundation</t>
        </is>
      </c>
      <c r="B10" s="2" t="inlineStr">
        <is>
          <t>Garage slab concrete supply</t>
        </is>
      </c>
      <c r="C10" s="2">
        <f>'Slab Calculations'!F3</f>
        <v/>
      </c>
      <c r="D10" s="2" t="inlineStr">
        <is>
          <t>CY</t>
        </is>
      </c>
      <c r="E10" s="4" t="n">
        <v>100</v>
      </c>
      <c r="F10" s="4" t="n">
        <v>0</v>
      </c>
      <c r="G10" s="4" t="n">
        <v>0</v>
      </c>
      <c r="H10" s="4" t="n">
        <v>0</v>
      </c>
      <c r="I10" s="5">
        <f>C10*SUM(E10:H10)</f>
        <v/>
      </c>
      <c r="J10" s="2" t="inlineStr">
        <is>
          <t>D; 278 SF x 5 in / 27 + 10%; gross-area proxy</t>
        </is>
      </c>
    </row>
    <row r="11" ht="42" customHeight="1">
      <c r="A11" s="2" t="inlineStr">
        <is>
          <t>Foundation</t>
        </is>
      </c>
      <c r="B11" s="2" t="inlineStr">
        <is>
          <t>Slab base, vapor barrier, steel, placing and finishing</t>
        </is>
      </c>
      <c r="C11" s="3" t="n">
        <v>1</v>
      </c>
      <c r="D11" s="2" t="inlineStr">
        <is>
          <t>LS</t>
        </is>
      </c>
      <c r="E11" s="4" t="n">
        <v>1900</v>
      </c>
      <c r="F11" s="4" t="n">
        <v>2950</v>
      </c>
      <c r="G11" s="4" t="n">
        <v>600</v>
      </c>
      <c r="H11" s="4" t="n">
        <v>0</v>
      </c>
      <c r="I11" s="5">
        <f>C11*SUM(E11:H11)</f>
        <v/>
      </c>
      <c r="J11" s="2" t="inlineStr">
        <is>
          <t>A; A1/A6; excludes concrete supply above</t>
        </is>
      </c>
    </row>
    <row r="12" ht="42" customHeight="1">
      <c r="A12" s="2" t="inlineStr">
        <is>
          <t>Foundation</t>
        </is>
      </c>
      <c r="B12" s="2" t="inlineStr">
        <is>
          <t>Basement slab repair, drain, sump and radon</t>
        </is>
      </c>
      <c r="C12" s="3" t="n">
        <v>1</v>
      </c>
      <c r="D12" s="2" t="inlineStr">
        <is>
          <t>LS</t>
        </is>
      </c>
      <c r="E12" s="4" t="n">
        <v>2400</v>
      </c>
      <c r="F12" s="4" t="n">
        <v>3100</v>
      </c>
      <c r="G12" s="4" t="n">
        <v>350</v>
      </c>
      <c r="H12" s="4" t="n">
        <v>0</v>
      </c>
      <c r="I12" s="5">
        <f>C12*SUM(E12:H12)</f>
        <v/>
      </c>
      <c r="J12" s="2" t="inlineStr">
        <is>
          <t>A; A1; final extent pending</t>
        </is>
      </c>
    </row>
    <row r="13" ht="42" customHeight="1">
      <c r="A13" s="2" t="inlineStr">
        <is>
          <t>Structure</t>
        </is>
      </c>
      <c r="B13" s="2" t="inlineStr">
        <is>
          <t>Wood framing, engineered members and sheathing</t>
        </is>
      </c>
      <c r="C13" s="3" t="n">
        <v>1</v>
      </c>
      <c r="D13" s="2" t="inlineStr">
        <is>
          <t>LS</t>
        </is>
      </c>
      <c r="E13" s="4" t="n">
        <v>21750</v>
      </c>
      <c r="F13" s="4" t="n">
        <v>24750</v>
      </c>
      <c r="G13" s="4" t="n">
        <v>1750</v>
      </c>
      <c r="H13" s="4" t="n">
        <v>0</v>
      </c>
      <c r="I13" s="5">
        <f>C13*SUM(E13:H13)</f>
        <v/>
      </c>
      <c r="J13" s="2" t="inlineStr">
        <is>
          <t>A; A3/A7; supplier engineering and schedule pending</t>
        </is>
      </c>
    </row>
    <row r="14" ht="42" customHeight="1">
      <c r="A14" s="2" t="inlineStr">
        <is>
          <t>Structure</t>
        </is>
      </c>
      <c r="B14" s="2" t="inlineStr">
        <is>
          <t>Structural steel, posts and connections</t>
        </is>
      </c>
      <c r="C14" s="3" t="n">
        <v>1</v>
      </c>
      <c r="D14" s="2" t="inlineStr">
        <is>
          <t>LS</t>
        </is>
      </c>
      <c r="E14" s="4" t="n">
        <v>0</v>
      </c>
      <c r="F14" s="4" t="n">
        <v>0</v>
      </c>
      <c r="G14" s="4" t="n">
        <v>0</v>
      </c>
      <c r="H14" s="4" t="n">
        <v>6000</v>
      </c>
      <c r="I14" s="5">
        <f>C14*SUM(E14:H14)</f>
        <v/>
      </c>
      <c r="J14" s="2" t="inlineStr">
        <is>
          <t>A; A1/A3/A6; fabrication quote pending</t>
        </is>
      </c>
    </row>
    <row r="15" ht="42" customHeight="1">
      <c r="A15" s="2" t="inlineStr">
        <is>
          <t>Envelope</t>
        </is>
      </c>
      <c r="B15" s="2" t="inlineStr">
        <is>
          <t>Roofing, underlayment, flashing and ventilation</t>
        </is>
      </c>
      <c r="C15" s="3" t="n">
        <v>1</v>
      </c>
      <c r="D15" s="2" t="inlineStr">
        <is>
          <t>LS</t>
        </is>
      </c>
      <c r="E15" s="4" t="n">
        <v>5250</v>
      </c>
      <c r="F15" s="4" t="n">
        <v>5750</v>
      </c>
      <c r="G15" s="4" t="n">
        <v>750</v>
      </c>
      <c r="H15" s="4" t="n">
        <v>0</v>
      </c>
      <c r="I15" s="5">
        <f>C15*SUM(E15:H15)</f>
        <v/>
      </c>
      <c r="J15" s="2" t="inlineStr">
        <is>
          <t>A; A4/A6; roof takeoff pending</t>
        </is>
      </c>
    </row>
    <row r="16" ht="42" customHeight="1">
      <c r="A16" s="2" t="inlineStr">
        <is>
          <t>Envelope</t>
        </is>
      </c>
      <c r="B16" s="2" t="inlineStr">
        <is>
          <t>Siding, exterior trim, stone and porch finishes</t>
        </is>
      </c>
      <c r="C16" s="3" t="n">
        <v>1</v>
      </c>
      <c r="D16" s="2" t="inlineStr">
        <is>
          <t>LS</t>
        </is>
      </c>
      <c r="E16" s="4" t="n">
        <v>8250</v>
      </c>
      <c r="F16" s="4" t="n">
        <v>9750</v>
      </c>
      <c r="G16" s="4" t="n">
        <v>750</v>
      </c>
      <c r="H16" s="4" t="n">
        <v>0</v>
      </c>
      <c r="I16" s="5">
        <f>C16*SUM(E16:H16)</f>
        <v/>
      </c>
      <c r="J16" s="2" t="inlineStr">
        <is>
          <t>A; A4; areas and selections pending</t>
        </is>
      </c>
    </row>
    <row r="17" ht="42" customHeight="1">
      <c r="A17" s="2" t="inlineStr">
        <is>
          <t>Envelope</t>
        </is>
      </c>
      <c r="B17" s="2" t="inlineStr">
        <is>
          <t>Gutters, leaders and leaf guards</t>
        </is>
      </c>
      <c r="C17" s="3" t="n">
        <v>1</v>
      </c>
      <c r="D17" s="2" t="inlineStr">
        <is>
          <t>LS</t>
        </is>
      </c>
      <c r="E17" s="4" t="n">
        <v>1050</v>
      </c>
      <c r="F17" s="4" t="n">
        <v>950</v>
      </c>
      <c r="G17" s="4" t="n">
        <v>0</v>
      </c>
      <c r="H17" s="4" t="n">
        <v>0</v>
      </c>
      <c r="I17" s="5">
        <f>C17*SUM(E17:H17)</f>
        <v/>
      </c>
      <c r="J17" s="2" t="inlineStr">
        <is>
          <t>A; A4; separately identified, INCLUDED in base</t>
        </is>
      </c>
    </row>
    <row r="18" ht="42" customHeight="1">
      <c r="A18" s="2" t="inlineStr">
        <is>
          <t>Openings</t>
        </is>
      </c>
      <c r="B18" s="2" t="inlineStr">
        <is>
          <t>Windows, screens, flashing and installation</t>
        </is>
      </c>
      <c r="C18" s="3" t="n">
        <v>1</v>
      </c>
      <c r="D18" s="2" t="inlineStr">
        <is>
          <t>LS</t>
        </is>
      </c>
      <c r="E18" s="4" t="n">
        <v>19000</v>
      </c>
      <c r="F18" s="4" t="n">
        <v>4250</v>
      </c>
      <c r="G18" s="4" t="n">
        <v>250</v>
      </c>
      <c r="H18" s="4" t="n">
        <v>0</v>
      </c>
      <c r="I18" s="5">
        <f>C18*SUM(E18:H18)</f>
        <v/>
      </c>
      <c r="J18" s="2" t="inlineStr">
        <is>
          <t>A; A4; 24 schedule marks, 34 component units</t>
        </is>
      </c>
    </row>
    <row r="19" ht="42" customHeight="1">
      <c r="A19" s="2" t="inlineStr">
        <is>
          <t>Openings</t>
        </is>
      </c>
      <c r="B19" s="2" t="inlineStr">
        <is>
          <t>Exterior doors, garage door and installation</t>
        </is>
      </c>
      <c r="C19" s="3" t="n">
        <v>1</v>
      </c>
      <c r="D19" s="2" t="inlineStr">
        <is>
          <t>LS</t>
        </is>
      </c>
      <c r="E19" s="4" t="n">
        <v>5000</v>
      </c>
      <c r="F19" s="4" t="n">
        <v>1750</v>
      </c>
      <c r="G19" s="4" t="n">
        <v>0</v>
      </c>
      <c r="H19" s="4" t="n">
        <v>0</v>
      </c>
      <c r="I19" s="5">
        <f>C19*SUM(E19:H19)</f>
        <v/>
      </c>
      <c r="J19" s="2" t="inlineStr">
        <is>
          <t>A; A4 D1-D3; product conflict pending</t>
        </is>
      </c>
    </row>
    <row r="20" ht="42" customHeight="1">
      <c r="A20" s="2" t="inlineStr">
        <is>
          <t>Interiors</t>
        </is>
      </c>
      <c r="B20" s="2" t="inlineStr">
        <is>
          <t>Insulation and sound attenuation</t>
        </is>
      </c>
      <c r="C20" s="3" t="n">
        <v>1</v>
      </c>
      <c r="D20" s="2" t="inlineStr">
        <is>
          <t>LS</t>
        </is>
      </c>
      <c r="E20" s="4" t="n">
        <v>3250</v>
      </c>
      <c r="F20" s="4" t="n">
        <v>3250</v>
      </c>
      <c r="G20" s="4" t="n">
        <v>0</v>
      </c>
      <c r="H20" s="4" t="n">
        <v>0</v>
      </c>
      <c r="I20" s="5">
        <f>C20*SUM(E20:H20)</f>
        <v/>
      </c>
      <c r="J20" s="2" t="inlineStr">
        <is>
          <t>A; T1/A1/A2; assembly areas pending</t>
        </is>
      </c>
    </row>
    <row r="21" ht="42" customHeight="1">
      <c r="A21" s="2" t="inlineStr">
        <is>
          <t>Interiors</t>
        </is>
      </c>
      <c r="B21" s="2" t="inlineStr">
        <is>
          <t>Drywall, garage separation and finishing</t>
        </is>
      </c>
      <c r="C21" s="3" t="n">
        <v>1</v>
      </c>
      <c r="D21" s="2" t="inlineStr">
        <is>
          <t>LS</t>
        </is>
      </c>
      <c r="E21" s="4" t="n">
        <v>4500</v>
      </c>
      <c r="F21" s="4" t="n">
        <v>8250</v>
      </c>
      <c r="G21" s="4" t="n">
        <v>500</v>
      </c>
      <c r="H21" s="4" t="n">
        <v>0</v>
      </c>
      <c r="I21" s="5">
        <f>C21*SUM(E21:H21)</f>
        <v/>
      </c>
      <c r="J21" s="2" t="inlineStr">
        <is>
          <t>A; T1/A1/A2; assembly confirmation pending</t>
        </is>
      </c>
    </row>
    <row r="22" ht="42" customHeight="1">
      <c r="A22" s="2" t="inlineStr">
        <is>
          <t>Interiors</t>
        </is>
      </c>
      <c r="B22" s="2" t="inlineStr">
        <is>
          <t>Interior doors, hardware, casing, base and crown</t>
        </is>
      </c>
      <c r="C22" s="3" t="n">
        <v>1</v>
      </c>
      <c r="D22" s="2" t="inlineStr">
        <is>
          <t>LS</t>
        </is>
      </c>
      <c r="E22" s="4" t="n">
        <v>6500</v>
      </c>
      <c r="F22" s="4" t="n">
        <v>8250</v>
      </c>
      <c r="G22" s="4" t="n">
        <v>0</v>
      </c>
      <c r="H22" s="4" t="n">
        <v>0</v>
      </c>
      <c r="I22" s="5">
        <f>C22*SUM(E22:H22)</f>
        <v/>
      </c>
      <c r="J22" s="2" t="inlineStr">
        <is>
          <t>A; T2/A1/A2; detailed LF/EA takeoff pending</t>
        </is>
      </c>
    </row>
    <row r="23" ht="42" customHeight="1">
      <c r="A23" s="2" t="inlineStr">
        <is>
          <t>Interiors</t>
        </is>
      </c>
      <c r="B23" s="2" t="inlineStr">
        <is>
          <t>Stairs, rails and guards</t>
        </is>
      </c>
      <c r="C23" s="3" t="n">
        <v>1</v>
      </c>
      <c r="D23" s="2" t="inlineStr">
        <is>
          <t>LS</t>
        </is>
      </c>
      <c r="E23" s="4" t="n">
        <v>5500</v>
      </c>
      <c r="F23" s="4" t="n">
        <v>4500</v>
      </c>
      <c r="G23" s="4" t="n">
        <v>0</v>
      </c>
      <c r="H23" s="4" t="n">
        <v>0</v>
      </c>
      <c r="I23" s="5">
        <f>C23*SUM(E23:H23)</f>
        <v/>
      </c>
      <c r="J23" s="2" t="inlineStr">
        <is>
          <t>A; T2/A1/A2; shop drawings pending</t>
        </is>
      </c>
    </row>
    <row r="24" ht="42" customHeight="1">
      <c r="A24" s="2" t="inlineStr">
        <is>
          <t>Interiors</t>
        </is>
      </c>
      <c r="B24" s="2" t="inlineStr">
        <is>
          <t>Hardwood flooring, borders and finishing</t>
        </is>
      </c>
      <c r="C24" s="3" t="n">
        <v>1</v>
      </c>
      <c r="D24" s="2" t="inlineStr">
        <is>
          <t>LS</t>
        </is>
      </c>
      <c r="E24" s="4" t="n">
        <v>6000</v>
      </c>
      <c r="F24" s="4" t="n">
        <v>8000</v>
      </c>
      <c r="G24" s="4" t="n">
        <v>0</v>
      </c>
      <c r="H24" s="4" t="n">
        <v>0</v>
      </c>
      <c r="I24" s="5">
        <f>C24*SUM(E24:H24)</f>
        <v/>
      </c>
      <c r="J24" s="2" t="inlineStr">
        <is>
          <t>A; T2/A2; net room areas and pattern pending</t>
        </is>
      </c>
    </row>
    <row r="25" ht="42" customHeight="1">
      <c r="A25" s="2" t="inlineStr">
        <is>
          <t>Interiors</t>
        </is>
      </c>
      <c r="B25" s="2" t="inlineStr">
        <is>
          <t>Tile, backer, waterproofing and shower glass</t>
        </is>
      </c>
      <c r="C25" s="3" t="n">
        <v>1</v>
      </c>
      <c r="D25" s="2" t="inlineStr">
        <is>
          <t>LS</t>
        </is>
      </c>
      <c r="E25" s="4" t="n">
        <v>5000</v>
      </c>
      <c r="F25" s="4" t="n">
        <v>6500</v>
      </c>
      <c r="G25" s="4" t="n">
        <v>0</v>
      </c>
      <c r="H25" s="4" t="n">
        <v>0</v>
      </c>
      <c r="I25" s="5">
        <f>C25*SUM(E25:H25)</f>
        <v/>
      </c>
      <c r="J25" s="2" t="inlineStr">
        <is>
          <t>A; T2/A2; net finish areas pending</t>
        </is>
      </c>
    </row>
    <row r="26" ht="42" customHeight="1">
      <c r="A26" s="2" t="inlineStr">
        <is>
          <t>Interiors</t>
        </is>
      </c>
      <c r="B26" s="2" t="inlineStr">
        <is>
          <t>Cabinets, countertops and installation</t>
        </is>
      </c>
      <c r="C26" s="3" t="n">
        <v>1</v>
      </c>
      <c r="D26" s="2" t="inlineStr">
        <is>
          <t>LS</t>
        </is>
      </c>
      <c r="E26" s="4" t="n">
        <v>13500</v>
      </c>
      <c r="F26" s="4" t="n">
        <v>3250</v>
      </c>
      <c r="G26" s="4" t="n">
        <v>0</v>
      </c>
      <c r="H26" s="4" t="n">
        <v>0</v>
      </c>
      <c r="I26" s="5">
        <f>C26*SUM(E26:H26)</f>
        <v/>
      </c>
      <c r="J26" s="2" t="inlineStr">
        <is>
          <t>A; A1/T2; selection allowance</t>
        </is>
      </c>
    </row>
    <row r="27" ht="42" customHeight="1">
      <c r="A27" s="2" t="inlineStr">
        <is>
          <t>Interiors</t>
        </is>
      </c>
      <c r="B27" s="2" t="inlineStr">
        <is>
          <t>Appliance purchase and setting</t>
        </is>
      </c>
      <c r="C27" s="3" t="n">
        <v>1</v>
      </c>
      <c r="D27" s="2" t="inlineStr">
        <is>
          <t>LS</t>
        </is>
      </c>
      <c r="E27" s="4" t="n">
        <v>5000</v>
      </c>
      <c r="F27" s="4" t="n">
        <v>400</v>
      </c>
      <c r="G27" s="4" t="n">
        <v>0</v>
      </c>
      <c r="H27" s="4" t="n">
        <v>0</v>
      </c>
      <c r="I27" s="5">
        <f>C27*SUM(E27:H27)</f>
        <v/>
      </c>
      <c r="J27" s="2" t="inlineStr">
        <is>
          <t>A; A1; connections in MEP</t>
        </is>
      </c>
    </row>
    <row r="28" ht="42" customHeight="1">
      <c r="A28" s="2" t="inlineStr">
        <is>
          <t>Interiors</t>
        </is>
      </c>
      <c r="B28" s="2" t="inlineStr">
        <is>
          <t>Paint, closets and finish accessories</t>
        </is>
      </c>
      <c r="C28" s="3" t="n">
        <v>1</v>
      </c>
      <c r="D28" s="2" t="inlineStr">
        <is>
          <t>LS</t>
        </is>
      </c>
      <c r="E28" s="4" t="n">
        <v>2750</v>
      </c>
      <c r="F28" s="4" t="n">
        <v>6000</v>
      </c>
      <c r="G28" s="4" t="n">
        <v>0</v>
      </c>
      <c r="H28" s="4" t="n">
        <v>0</v>
      </c>
      <c r="I28" s="5">
        <f>C28*SUM(E28:H28)</f>
        <v/>
      </c>
      <c r="J28" s="2" t="inlineStr">
        <is>
          <t>A; T2; selections and quantities pending</t>
        </is>
      </c>
    </row>
    <row r="29" ht="42" customHeight="1">
      <c r="A29" s="2" t="inlineStr">
        <is>
          <t>Interiors</t>
        </is>
      </c>
      <c r="B29" s="2" t="inlineStr">
        <is>
          <t>Electric fireplace, surround and mantel</t>
        </is>
      </c>
      <c r="C29" s="3" t="n">
        <v>1</v>
      </c>
      <c r="D29" s="2" t="inlineStr">
        <is>
          <t>LS</t>
        </is>
      </c>
      <c r="E29" s="4" t="n">
        <v>2750</v>
      </c>
      <c r="F29" s="4" t="n">
        <v>1500</v>
      </c>
      <c r="G29" s="4" t="n">
        <v>0</v>
      </c>
      <c r="H29" s="4" t="n">
        <v>0</v>
      </c>
      <c r="I29" s="5">
        <f>C29*SUM(E29:H29)</f>
        <v/>
      </c>
      <c r="J29" s="2" t="inlineStr">
        <is>
          <t>A; A1 electric basis; gas note unresolved</t>
        </is>
      </c>
    </row>
    <row r="30" ht="42" customHeight="1">
      <c r="A30" s="2" t="inlineStr">
        <is>
          <t>MEP</t>
        </is>
      </c>
      <c r="B30" s="2" t="inlineStr">
        <is>
          <t>Plumbing rough-in, fixtures and water heating</t>
        </is>
      </c>
      <c r="C30" s="3" t="n">
        <v>1</v>
      </c>
      <c r="D30" s="2" t="inlineStr">
        <is>
          <t>LS</t>
        </is>
      </c>
      <c r="E30" s="4" t="n">
        <v>0</v>
      </c>
      <c r="F30" s="4" t="n">
        <v>0</v>
      </c>
      <c r="G30" s="4" t="n">
        <v>0</v>
      </c>
      <c r="H30" s="4" t="n">
        <v>17500</v>
      </c>
      <c r="I30" s="5">
        <f>C30*SUM(E30:H30)</f>
        <v/>
      </c>
      <c r="J30" s="2" t="inlineStr">
        <is>
          <t>A; T1/A1/A2; equipment count unresolved</t>
        </is>
      </c>
    </row>
    <row r="31" ht="42" customHeight="1">
      <c r="A31" s="2" t="inlineStr">
        <is>
          <t>MEP</t>
        </is>
      </c>
      <c r="B31" s="2" t="inlineStr">
        <is>
          <t>HVAC equipment, ductwork, controls and balancing</t>
        </is>
      </c>
      <c r="C31" s="3" t="n">
        <v>1</v>
      </c>
      <c r="D31" s="2" t="inlineStr">
        <is>
          <t>LS</t>
        </is>
      </c>
      <c r="E31" s="4" t="n">
        <v>0</v>
      </c>
      <c r="F31" s="4" t="n">
        <v>0</v>
      </c>
      <c r="G31" s="4" t="n">
        <v>0</v>
      </c>
      <c r="H31" s="4" t="n">
        <v>14500</v>
      </c>
      <c r="I31" s="5">
        <f>C31*SUM(E31:H31)</f>
        <v/>
      </c>
      <c r="J31" s="2" t="inlineStr">
        <is>
          <t>A; T1/A1; design and loads pending</t>
        </is>
      </c>
    </row>
    <row r="32" ht="42" customHeight="1">
      <c r="A32" s="2" t="inlineStr">
        <is>
          <t>MEP</t>
        </is>
      </c>
      <c r="B32" s="2" t="inlineStr">
        <is>
          <t>Electrical service, distribution, devices and lighting</t>
        </is>
      </c>
      <c r="C32" s="3" t="n">
        <v>1</v>
      </c>
      <c r="D32" s="2" t="inlineStr">
        <is>
          <t>LS</t>
        </is>
      </c>
      <c r="E32" s="4" t="n">
        <v>0</v>
      </c>
      <c r="F32" s="4" t="n">
        <v>0</v>
      </c>
      <c r="G32" s="4" t="n">
        <v>0</v>
      </c>
      <c r="H32" s="4" t="n">
        <v>16000</v>
      </c>
      <c r="I32" s="5">
        <f>C32*SUM(E32:H32)</f>
        <v/>
      </c>
      <c r="J32" s="2" t="inlineStr">
        <is>
          <t>A; A1/A5; utility and panel design pending</t>
        </is>
      </c>
    </row>
    <row r="33" ht="42" customHeight="1">
      <c r="A33" s="2" t="inlineStr">
        <is>
          <t>Closeout</t>
        </is>
      </c>
      <c r="B33" s="2" t="inlineStr">
        <is>
          <t>Final cleaning, punch list and documentation</t>
        </is>
      </c>
      <c r="C33" s="3" t="n">
        <v>1</v>
      </c>
      <c r="D33" s="2" t="inlineStr">
        <is>
          <t>LS</t>
        </is>
      </c>
      <c r="E33" s="4" t="n">
        <v>150</v>
      </c>
      <c r="F33" s="4" t="n">
        <v>2100</v>
      </c>
      <c r="G33" s="4" t="n">
        <v>0</v>
      </c>
      <c r="H33" s="4" t="n">
        <v>0</v>
      </c>
      <c r="I33" s="5">
        <f>C33*SUM(E33:H33)</f>
        <v/>
      </c>
      <c r="J33" s="2" t="inlineStr">
        <is>
          <t>A; T1; includes demonstration warranty reserve in markup</t>
        </is>
      </c>
    </row>
  </sheetData>
  <autoFilter ref="A1:J33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2" customWidth="1" min="2" max="2"/>
  </cols>
  <sheetData>
    <row r="1">
      <c r="A1" s="1" t="inlineStr">
        <is>
          <t>Cost build-up</t>
        </is>
      </c>
      <c r="B1" s="1" t="inlineStr">
        <is>
          <t>Amount</t>
        </is>
      </c>
    </row>
    <row r="2" ht="42" customHeight="1">
      <c r="A2" s="2" t="inlineStr">
        <is>
          <t>Direct costs</t>
        </is>
      </c>
      <c r="B2" s="5">
        <f>SUM('Cost Detail'!I2:I33)</f>
        <v/>
      </c>
    </row>
    <row r="3" ht="42" customHeight="1">
      <c r="A3" s="2" t="inlineStr">
        <is>
          <t>Contingency rate</t>
        </is>
      </c>
      <c r="B3" s="6" t="n">
        <v>0.05</v>
      </c>
    </row>
    <row r="4" ht="42" customHeight="1">
      <c r="A4" s="2" t="inlineStr">
        <is>
          <t>Contingency</t>
        </is>
      </c>
      <c r="B4" s="5">
        <f>B2*B3</f>
        <v/>
      </c>
    </row>
    <row r="5" ht="42" customHeight="1">
      <c r="A5" s="2" t="inlineStr">
        <is>
          <t>Markup rate</t>
        </is>
      </c>
      <c r="B5" s="6" t="n">
        <v>0.2</v>
      </c>
    </row>
    <row r="6" ht="42" customHeight="1">
      <c r="A6" s="2" t="inlineStr">
        <is>
          <t>Overhead and profit</t>
        </is>
      </c>
      <c r="B6" s="5">
        <f>ROUND((B2+B4)*B5,2)</f>
        <v/>
      </c>
    </row>
    <row r="7" ht="42" customHeight="1">
      <c r="A7" s="2" t="inlineStr">
        <is>
          <t>Illustrative selling price</t>
        </is>
      </c>
      <c r="B7" s="5">
        <f>ROUND(B2+B4+B6,2)</f>
        <v/>
      </c>
    </row>
    <row r="8" ht="42" customHeight="1">
      <c r="A8" s="2" t="inlineStr">
        <is>
          <t>Not a service fee; not a validated construction bid</t>
        </is>
      </c>
      <c r="B8" s="2" t="inlineStr"/>
    </row>
    <row r="9" ht="42" customHeight="1">
      <c r="A9" s="2" t="inlineStr">
        <is>
          <t>Trade</t>
        </is>
      </c>
      <c r="B9" s="2" t="inlineStr">
        <is>
          <t>Direct subtotal</t>
        </is>
      </c>
    </row>
    <row r="10" ht="42" customHeight="1">
      <c r="A10" s="2" t="inlineStr">
        <is>
          <t>General</t>
        </is>
      </c>
      <c r="B10" s="2">
        <f>SUMIF('Cost Detail'!A2:A33,A10,'Cost Detail'!I2:I33)</f>
        <v/>
      </c>
    </row>
    <row r="11" ht="42" customHeight="1">
      <c r="A11" s="2" t="inlineStr">
        <is>
          <t>Demolition</t>
        </is>
      </c>
      <c r="B11" s="2">
        <f>SUMIF('Cost Detail'!A2:A33,A11,'Cost Detail'!I2:I33)</f>
        <v/>
      </c>
    </row>
    <row r="12" ht="42" customHeight="1">
      <c r="A12" s="2" t="inlineStr">
        <is>
          <t>Site</t>
        </is>
      </c>
      <c r="B12" s="2">
        <f>SUMIF('Cost Detail'!A2:A33,A12,'Cost Detail'!I2:I33)</f>
        <v/>
      </c>
    </row>
    <row r="13" ht="42" customHeight="1">
      <c r="A13" s="2" t="inlineStr">
        <is>
          <t>Foundation</t>
        </is>
      </c>
      <c r="B13" s="2">
        <f>SUMIF('Cost Detail'!A2:A33,A13,'Cost Detail'!I2:I33)</f>
        <v/>
      </c>
    </row>
    <row r="14" ht="42" customHeight="1">
      <c r="A14" s="2" t="inlineStr">
        <is>
          <t>Structure</t>
        </is>
      </c>
      <c r="B14" s="2">
        <f>SUMIF('Cost Detail'!A2:A33,A14,'Cost Detail'!I2:I33)</f>
        <v/>
      </c>
    </row>
    <row r="15" ht="42" customHeight="1">
      <c r="A15" s="2" t="inlineStr">
        <is>
          <t>Envelope</t>
        </is>
      </c>
      <c r="B15" s="2">
        <f>SUMIF('Cost Detail'!A2:A33,A15,'Cost Detail'!I2:I33)</f>
        <v/>
      </c>
    </row>
    <row r="16" ht="42" customHeight="1">
      <c r="A16" s="2" t="inlineStr">
        <is>
          <t>Openings</t>
        </is>
      </c>
      <c r="B16" s="2">
        <f>SUMIF('Cost Detail'!A2:A33,A16,'Cost Detail'!I2:I33)</f>
        <v/>
      </c>
    </row>
    <row r="17" ht="42" customHeight="1">
      <c r="A17" s="2" t="inlineStr">
        <is>
          <t>Interiors</t>
        </is>
      </c>
      <c r="B17" s="2">
        <f>SUMIF('Cost Detail'!A2:A33,A17,'Cost Detail'!I2:I33)</f>
        <v/>
      </c>
    </row>
    <row r="18" ht="42" customHeight="1">
      <c r="A18" s="2" t="inlineStr">
        <is>
          <t>MEP</t>
        </is>
      </c>
      <c r="B18" s="2">
        <f>SUMIF('Cost Detail'!A2:A33,A18,'Cost Detail'!I2:I33)</f>
        <v/>
      </c>
    </row>
    <row r="19" ht="42" customHeight="1">
      <c r="A19" s="2" t="inlineStr">
        <is>
          <t>Closeout</t>
        </is>
      </c>
      <c r="B19" s="2">
        <f>SUMIF('Cost Detail'!A2:A33,A19,'Cost Detail'!I2:I33)</f>
        <v/>
      </c>
    </row>
  </sheetData>
  <autoFilter ref="A1:B19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80" customWidth="1" min="3" max="3"/>
  </cols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Source / limitation</t>
        </is>
      </c>
    </row>
    <row r="2" ht="42" customHeight="1">
      <c r="A2" s="2" t="inlineStr">
        <is>
          <t>Existing basement</t>
        </is>
      </c>
      <c r="B2" s="2" t="inlineStr">
        <is>
          <t>720 SF</t>
        </is>
      </c>
      <c r="C2" s="2" t="inlineStr">
        <is>
          <t>T1 construction data; existing reference area</t>
        </is>
      </c>
    </row>
    <row r="3" ht="42" customHeight="1">
      <c r="A3" s="2" t="inlineStr">
        <is>
          <t>New crawlspace</t>
        </is>
      </c>
      <c r="B3" s="2" t="inlineStr">
        <is>
          <t>516 SF</t>
        </is>
      </c>
      <c r="C3" s="2" t="inlineStr">
        <is>
          <t>T1 construction data; slab proxy only</t>
        </is>
      </c>
    </row>
    <row r="4" ht="42" customHeight="1">
      <c r="A4" s="2" t="inlineStr">
        <is>
          <t>Existing first floor</t>
        </is>
      </c>
      <c r="B4" s="2" t="inlineStr">
        <is>
          <t>747 SF</t>
        </is>
      </c>
      <c r="C4" s="2" t="inlineStr">
        <is>
          <t>T1 construction data; retained/altered area</t>
        </is>
      </c>
    </row>
    <row r="5" ht="42" customHeight="1">
      <c r="A5" s="2" t="inlineStr">
        <is>
          <t>First-floor addition</t>
        </is>
      </c>
      <c r="B5" s="2" t="inlineStr">
        <is>
          <t>516 SF</t>
        </is>
      </c>
      <c r="C5" s="2" t="inlineStr">
        <is>
          <t>T1 construction data; coverage table says 515 SF</t>
        </is>
      </c>
    </row>
    <row r="6" ht="42" customHeight="1">
      <c r="A6" s="2" t="inlineStr">
        <is>
          <t>New garage</t>
        </is>
      </c>
      <c r="B6" s="2" t="inlineStr">
        <is>
          <t>278 SF</t>
        </is>
      </c>
      <c r="C6" s="2" t="inlineStr">
        <is>
          <t>T1 construction data; separate from living area</t>
        </is>
      </c>
    </row>
    <row r="7" ht="42" customHeight="1">
      <c r="A7" s="2" t="inlineStr">
        <is>
          <t>Existing second floor removed</t>
        </is>
      </c>
      <c r="B7" s="2" t="inlineStr">
        <is>
          <t>581 SF</t>
        </is>
      </c>
      <c r="C7" s="2" t="inlineStr">
        <is>
          <t>T1 construction data; demolition reference</t>
        </is>
      </c>
    </row>
    <row r="8" ht="42" customHeight="1">
      <c r="A8" s="2" t="inlineStr">
        <is>
          <t>New second floor</t>
        </is>
      </c>
      <c r="B8" s="2" t="inlineStr">
        <is>
          <t>1,324 SF</t>
        </is>
      </c>
      <c r="C8" s="2" t="inlineStr">
        <is>
          <t>T1 construction data</t>
        </is>
      </c>
    </row>
    <row r="9" ht="42" customHeight="1">
      <c r="A9" s="2" t="inlineStr">
        <is>
          <t>Proposed first-floor living footprint</t>
        </is>
      </c>
      <c r="B9" s="2" t="inlineStr">
        <is>
          <t>1,263 SF</t>
        </is>
      </c>
      <c r="C9" s="2" t="inlineStr">
        <is>
          <t>747 + 516; derived gross area</t>
        </is>
      </c>
    </row>
    <row r="10" ht="42" customHeight="1">
      <c r="A10" s="2" t="inlineStr">
        <is>
          <t>First + second floor living footprint</t>
        </is>
      </c>
      <c r="B10" s="2" t="inlineStr">
        <is>
          <t>2,587 SF</t>
        </is>
      </c>
      <c r="C10" s="2" t="inlineStr">
        <is>
          <t>1,263 + 1,324; not a net finish takeoff</t>
        </is>
      </c>
    </row>
    <row r="11" ht="42" customHeight="1">
      <c r="A11" s="2" t="inlineStr">
        <is>
          <t>Window schedule marks</t>
        </is>
      </c>
      <c r="B11" s="2" t="n">
        <v>24</v>
      </c>
      <c r="C11" s="2" t="inlineStr">
        <is>
          <t>A4; 101-108, 201-213, A1-A2, B1; verify occurrences</t>
        </is>
      </c>
    </row>
    <row r="12" ht="42" customHeight="1">
      <c r="A12" s="2" t="inlineStr">
        <is>
          <t>Individual window components</t>
        </is>
      </c>
      <c r="B12" s="2" t="n">
        <v>34</v>
      </c>
      <c r="C12" s="2" t="inlineStr">
        <is>
          <t>Schedule combinations interpreted; not approved order count</t>
        </is>
      </c>
    </row>
    <row r="13" ht="42" customHeight="1">
      <c r="A13" s="2" t="inlineStr">
        <is>
          <t>Exterior door marks</t>
        </is>
      </c>
      <c r="B13" s="2" t="n">
        <v>3</v>
      </c>
      <c r="C13" s="2" t="inlineStr">
        <is>
          <t>D1-D3; resolve D2 type/model mismatch</t>
        </is>
      </c>
    </row>
  </sheetData>
  <autoFilter ref="A1:C13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70" customWidth="1" min="7" max="7"/>
  </cols>
  <sheetData>
    <row r="1">
      <c r="A1" s="1" t="inlineStr">
        <is>
          <t>Slab</t>
        </is>
      </c>
      <c r="B1" s="1" t="inlineStr">
        <is>
          <t>Gross area SF</t>
        </is>
      </c>
      <c r="C1" s="1" t="inlineStr">
        <is>
          <t>Thickness in</t>
        </is>
      </c>
      <c r="D1" s="1" t="inlineStr">
        <is>
          <t>Waste factor</t>
        </is>
      </c>
      <c r="E1" s="1" t="inlineStr">
        <is>
          <t>Net CY</t>
        </is>
      </c>
      <c r="F1" s="1" t="inlineStr">
        <is>
          <t>Rounded supply CY</t>
        </is>
      </c>
      <c r="G1" s="1" t="inlineStr">
        <is>
          <t>Limit</t>
        </is>
      </c>
    </row>
    <row r="2" ht="42" customHeight="1">
      <c r="A2" s="2" t="inlineStr">
        <is>
          <t>Crawlspace</t>
        </is>
      </c>
      <c r="B2" s="2" t="n">
        <v>516</v>
      </c>
      <c r="C2" s="2" t="n">
        <v>3</v>
      </c>
      <c r="D2" s="7" t="n">
        <v>0.1</v>
      </c>
      <c r="E2" s="8">
        <f>B2*(C2/12)/27</f>
        <v/>
      </c>
      <c r="F2" s="8">
        <f>ROUND(E2*(1+D2),2)</f>
        <v/>
      </c>
      <c r="G2" s="2" t="inlineStr">
        <is>
          <t>Gross-area proxy; verify clear dimensions before ordering</t>
        </is>
      </c>
    </row>
    <row r="3" ht="42" customHeight="1">
      <c r="A3" s="2" t="inlineStr">
        <is>
          <t>Garage</t>
        </is>
      </c>
      <c r="B3" s="2" t="n">
        <v>278</v>
      </c>
      <c r="C3" s="2" t="n">
        <v>5</v>
      </c>
      <c r="D3" s="7" t="n">
        <v>0.1</v>
      </c>
      <c r="E3" s="8">
        <f>B3*(C3/12)/27</f>
        <v/>
      </c>
      <c r="F3" s="8">
        <f>ROUND(E3*(1+D3),2)</f>
        <v/>
      </c>
      <c r="G3" s="2" t="inlineStr">
        <is>
          <t>Gross-area proxy; verify clear dimensions before ordering</t>
        </is>
      </c>
    </row>
  </sheetData>
  <autoFilter ref="A1:G3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00" customWidth="1" min="3" max="3"/>
    <col width="22" customWidth="1" min="4" max="4"/>
  </cols>
  <sheetData>
    <row r="1">
      <c r="A1" s="1" t="inlineStr">
        <is>
          <t>ID</t>
        </is>
      </c>
      <c r="B1" s="1" t="inlineStr">
        <is>
          <t>Topic</t>
        </is>
      </c>
      <c r="C1" s="1" t="inlineStr">
        <is>
          <t>Clarification</t>
        </is>
      </c>
      <c r="D1" s="1" t="inlineStr">
        <is>
          <t>Status</t>
        </is>
      </c>
    </row>
    <row r="2" ht="42" customHeight="1">
      <c r="A2" s="2" t="inlineStr">
        <is>
          <t>01</t>
        </is>
      </c>
      <c r="B2" s="2" t="inlineStr">
        <is>
          <t>Area discrepancy</t>
        </is>
      </c>
      <c r="C2" s="2" t="inlineStr">
        <is>
          <t>T1 lists 516 SF in construction data and 515 SF in coverage. Confirm approved dimensions; sample uses 516 SF.</t>
        </is>
      </c>
      <c r="D2" s="2" t="inlineStr">
        <is>
          <t>OPEN</t>
        </is>
      </c>
    </row>
    <row r="3" ht="42" customHeight="1">
      <c r="A3" s="2" t="inlineStr">
        <is>
          <t>02</t>
        </is>
      </c>
      <c r="B3" s="2" t="inlineStr">
        <is>
          <t>Drawing status / civil scope</t>
        </is>
      </c>
      <c r="C3" s="2" t="inlineStr">
        <is>
          <t>All supplied sheets carry 6 Sept 2019 Client Review. Obtain current issued set, site/civil/landscape documents and addenda.</t>
        </is>
      </c>
      <c r="D3" s="2" t="inlineStr">
        <is>
          <t>OPEN</t>
        </is>
      </c>
    </row>
    <row r="4" ht="42" customHeight="1">
      <c r="A4" s="2" t="inlineStr">
        <is>
          <t>03</t>
        </is>
      </c>
      <c r="B4" s="2" t="inlineStr">
        <is>
          <t>Sanitary and drainage</t>
        </is>
      </c>
      <c r="C4" s="2" t="inlineStr">
        <is>
          <t>T1 refers to both septic and sanitary sewer. Confirm connection, utility limits, drywell sizing and permits.</t>
        </is>
      </c>
      <c r="D4" s="2" t="inlineStr">
        <is>
          <t>OPEN</t>
        </is>
      </c>
    </row>
    <row r="5" ht="42" customHeight="1">
      <c r="A5" s="2" t="inlineStr">
        <is>
          <t>04</t>
        </is>
      </c>
      <c r="B5" s="2" t="inlineStr">
        <is>
          <t>Water heating / HVAC</t>
        </is>
      </c>
      <c r="C5" s="2" t="inlineStr">
        <is>
          <t>T1 water-heater wording and A1 basement equipment locations need reconciliation. Confirm quantity, fuel, locations and engineered HVAC loads.</t>
        </is>
      </c>
      <c r="D5" s="2" t="inlineStr">
        <is>
          <t>OPEN</t>
        </is>
      </c>
    </row>
    <row r="6" ht="42" customHeight="1">
      <c r="A6" s="2" t="inlineStr">
        <is>
          <t>05</t>
        </is>
      </c>
      <c r="B6" s="2" t="inlineStr">
        <is>
          <t>Windows and exterior doors</t>
        </is>
      </c>
      <c r="C6" s="2" t="inlineStr">
        <is>
          <t>Approve products and rough openings; D2 type/model entries differ. Confirm 24 schedule marks against plan occurrences before ordering.</t>
        </is>
      </c>
      <c r="D6" s="2" t="inlineStr">
        <is>
          <t>OPEN</t>
        </is>
      </c>
    </row>
    <row r="7" ht="42" customHeight="1">
      <c r="A7" s="2" t="inlineStr">
        <is>
          <t>06</t>
        </is>
      </c>
      <c r="B7" s="2" t="inlineStr">
        <is>
          <t>Structure / existing conditions</t>
        </is>
      </c>
      <c r="C7" s="2" t="inlineStr">
        <is>
          <t>Confirm existing foundations, bearing and concealed conditions; obtain framing supplier package, steel details and temporary shoring design.</t>
        </is>
      </c>
      <c r="D7" s="2" t="inlineStr">
        <is>
          <t>OPEN</t>
        </is>
      </c>
    </row>
    <row r="8" ht="42" customHeight="1">
      <c r="A8" s="2" t="inlineStr">
        <is>
          <t>07</t>
        </is>
      </c>
      <c r="B8" s="2" t="inlineStr">
        <is>
          <t>Finishes / fixture selections</t>
        </is>
      </c>
      <c r="C8" s="2" t="inlineStr">
        <is>
          <t>Obtain room finish areas, cabinetry layouts, tile patterns, plumbing fixtures, lighting and appliance selections.</t>
        </is>
      </c>
      <c r="D8" s="2" t="inlineStr">
        <is>
          <t>OPEN</t>
        </is>
      </c>
    </row>
    <row r="9" ht="42" customHeight="1">
      <c r="A9" s="2" t="inlineStr">
        <is>
          <t>08</t>
        </is>
      </c>
      <c r="B9" s="2" t="inlineStr">
        <is>
          <t>Electrical / fireplace</t>
        </is>
      </c>
      <c r="C9" s="2" t="inlineStr">
        <is>
          <t>Confirm utility-approved service and panel arrangement. A1 electric fireplace conflicts with generic T1 gas provisions; sample uses electric.</t>
        </is>
      </c>
      <c r="D9" s="2" t="inlineStr">
        <is>
          <t>OPEN</t>
        </is>
      </c>
    </row>
    <row r="10" ht="42" customHeight="1">
      <c r="A10" s="2" t="inlineStr">
        <is>
          <t>09</t>
        </is>
      </c>
      <c r="B10" s="2" t="inlineStr">
        <is>
          <t>Attic and basement use</t>
        </is>
      </c>
      <c r="C10" s="2" t="inlineStr">
        <is>
          <t>Confirm final room use, finish extent, insulation strategy and applicable approved assemblies. No occupancy approval inferred.</t>
        </is>
      </c>
      <c r="D10" s="2" t="inlineStr">
        <is>
          <t>OPEN</t>
        </is>
      </c>
    </row>
    <row r="11" ht="42" customHeight="1">
      <c r="A11" s="2" t="inlineStr">
        <is>
          <t>10</t>
        </is>
      </c>
      <c r="B11" s="2" t="inlineStr">
        <is>
          <t>Alternates and contract</t>
        </is>
      </c>
      <c r="C11" s="2" t="inlineStr">
        <is>
          <t>Resolve alternates, tax treatment, allowance adjustments, start date, duration, warranty and project-specific commercial terms.</t>
        </is>
      </c>
      <c r="D11" s="2" t="inlineStr">
        <is>
          <t>OPEN</t>
        </is>
      </c>
    </row>
  </sheetData>
  <autoFilter ref="A1:D11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45" customWidth="1" min="3" max="3"/>
  </cols>
  <sheetData>
    <row r="1">
      <c r="A1" s="1" t="inlineStr">
        <is>
          <t>Scope</t>
        </is>
      </c>
      <c r="B1" s="1" t="inlineStr">
        <is>
          <t>Direct supply allowance / status</t>
        </is>
      </c>
      <c r="C1" s="1" t="inlineStr">
        <is>
          <t>Treatment</t>
        </is>
      </c>
    </row>
    <row r="2" ht="42" customHeight="1">
      <c r="A2" s="2" t="inlineStr">
        <is>
          <t>Window materials</t>
        </is>
      </c>
      <c r="B2" s="2" t="n">
        <v>19000</v>
      </c>
      <c r="C2" s="2" t="inlineStr">
        <is>
          <t>Included; installation separate</t>
        </is>
      </c>
    </row>
    <row r="3" ht="42" customHeight="1">
      <c r="A3" s="2" t="inlineStr">
        <is>
          <t>Exterior door materials</t>
        </is>
      </c>
      <c r="B3" s="2" t="n">
        <v>5000</v>
      </c>
      <c r="C3" s="2" t="inlineStr">
        <is>
          <t>Included; installation separate</t>
        </is>
      </c>
    </row>
    <row r="4" ht="42" customHeight="1">
      <c r="A4" s="2" t="inlineStr">
        <is>
          <t>Cabinets / countertops</t>
        </is>
      </c>
      <c r="B4" s="2" t="n">
        <v>13500</v>
      </c>
      <c r="C4" s="2" t="inlineStr">
        <is>
          <t>Included; installation separate</t>
        </is>
      </c>
    </row>
    <row r="5" ht="42" customHeight="1">
      <c r="A5" s="2" t="inlineStr">
        <is>
          <t>Appliances</t>
        </is>
      </c>
      <c r="B5" s="2" t="n">
        <v>5000</v>
      </c>
      <c r="C5" s="2" t="inlineStr">
        <is>
          <t>Included; setting separate</t>
        </is>
      </c>
    </row>
    <row r="6" ht="42" customHeight="1">
      <c r="A6" s="2" t="inlineStr">
        <is>
          <t>Permit / survey / testing</t>
        </is>
      </c>
      <c r="B6" s="2" t="n">
        <v>4250</v>
      </c>
      <c r="C6" s="2" t="inlineStr">
        <is>
          <t>Included; scope unverified</t>
        </is>
      </c>
    </row>
    <row r="7" ht="42" customHeight="1">
      <c r="A7" s="2" t="inlineStr">
        <is>
          <t>Underground service</t>
        </is>
      </c>
      <c r="B7" s="2" t="inlineStr">
        <is>
          <t>Not priced</t>
        </is>
      </c>
      <c r="C7" s="2" t="inlineStr">
        <is>
          <t>Excluded until selected</t>
        </is>
      </c>
    </row>
    <row r="8" ht="42" customHeight="1">
      <c r="A8" s="2" t="inlineStr">
        <is>
          <t>Alternative windows / grilles</t>
        </is>
      </c>
      <c r="B8" s="2" t="inlineStr">
        <is>
          <t>Not priced</t>
        </is>
      </c>
      <c r="C8" s="2" t="inlineStr">
        <is>
          <t>Excluded until selected</t>
        </is>
      </c>
    </row>
    <row r="9" ht="42" customHeight="1">
      <c r="A9" s="2" t="inlineStr">
        <is>
          <t>Booster / cast-iron waste option</t>
        </is>
      </c>
      <c r="B9" s="2" t="inlineStr">
        <is>
          <t>Not priced</t>
        </is>
      </c>
      <c r="C9" s="2" t="inlineStr">
        <is>
          <t>Excluded until selected</t>
        </is>
      </c>
    </row>
    <row r="10" ht="42" customHeight="1">
      <c r="A10" s="2" t="inlineStr">
        <is>
          <t>Generator / gas extension</t>
        </is>
      </c>
      <c r="B10" s="2" t="inlineStr">
        <is>
          <t>Not priced</t>
        </is>
      </c>
      <c r="C10" s="2" t="inlineStr">
        <is>
          <t>Excluded until selected</t>
        </is>
      </c>
    </row>
  </sheetData>
  <autoFilter ref="A1:C10"/>
  <pageMargins left="0.75" right="0.75" top="1" bottom="1" header="0.5" footer="0.5"/>
  <pageSetup orientation="landscape" paperSize="8" fitToHeight="0" fitToWidth="1"/>
  <headerFooter>
    <oddHeader/>
    <oddFooter>&amp;CPlan to Price | Demonstration only |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2026-10-06T01:26:07Z</dcterms:created>
  <dcterms:modified xmlns:dcterms="http://purl.org/dc/terms/" xmlns:xsi="http://www.w3.org/2001/XMLSchema-instance" xsi:type="dcterms:W3CDTF">2026-10-06T01:26:07Z</dcterms:modified>
</cp:coreProperties>
</file>